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activeTab="1"/>
  </bookViews>
  <sheets>
    <sheet name="CIM SUSP" sheetId="131" r:id="rId1"/>
    <sheet name="CIM DEF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1">'CIM DEF'!$A$1:$M$43</definedName>
    <definedName name="_xlnm.Print_Area" localSheetId="0">'CIM SUSP'!$A$1:$M$43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5" i="180" l="1"/>
  <c r="I25" i="181" l="1"/>
  <c r="I24" i="181"/>
  <c r="I23" i="181"/>
  <c r="I26" i="181" s="1"/>
  <c r="I27" i="181" s="1"/>
  <c r="I19" i="181"/>
  <c r="I18" i="181"/>
  <c r="I20" i="181" s="1"/>
  <c r="I21" i="181" s="1"/>
  <c r="I16" i="181"/>
  <c r="I14" i="181"/>
  <c r="I28" i="131"/>
  <c r="I25" i="131"/>
  <c r="I24" i="131"/>
  <c r="I23" i="131"/>
  <c r="I26" i="131" s="1"/>
  <c r="I27" i="131" s="1"/>
  <c r="I19" i="131"/>
  <c r="I20" i="131" s="1"/>
  <c r="I21" i="131" s="1"/>
  <c r="I18" i="131"/>
  <c r="I16" i="131"/>
  <c r="I14" i="131"/>
  <c r="K4" i="180" l="1"/>
  <c r="K4" i="182"/>
  <c r="K4" i="179"/>
  <c r="K4" i="178"/>
  <c r="K4" i="177"/>
  <c r="K4" i="176"/>
  <c r="K4" i="181"/>
  <c r="K4" i="131"/>
  <c r="A19" i="24" l="1"/>
  <c r="I17" i="182"/>
  <c r="I16" i="182"/>
  <c r="F15" i="182"/>
  <c r="I15" i="182" s="1"/>
  <c r="A15" i="24" l="1"/>
  <c r="I21" i="177" l="1"/>
  <c r="I16" i="180" l="1"/>
  <c r="I15" i="180"/>
  <c r="I18" i="179"/>
  <c r="H18" i="179"/>
  <c r="I17" i="179"/>
  <c r="I16" i="179"/>
  <c r="I15" i="179"/>
  <c r="I16" i="178" l="1"/>
  <c r="I15" i="178"/>
  <c r="I16" i="177"/>
  <c r="I19" i="177"/>
  <c r="I20" i="177"/>
  <c r="I15" i="177"/>
  <c r="I16" i="176"/>
  <c r="I14" i="176"/>
  <c r="I18" i="176" l="1"/>
  <c r="D13" i="24"/>
  <c r="A11" i="24"/>
  <c r="A12" i="24" s="1"/>
  <c r="A13" i="24" s="1"/>
  <c r="A14" i="24" s="1"/>
  <c r="A17" i="24" s="1"/>
  <c r="A18" i="24" s="1"/>
  <c r="A10" i="24"/>
</calcChain>
</file>

<file path=xl/sharedStrings.xml><?xml version="1.0" encoding="utf-8"?>
<sst xmlns="http://schemas.openxmlformats.org/spreadsheetml/2006/main" count="312" uniqueCount="95">
  <si>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</si>
  <si>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</si>
  <si>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</si>
  <si>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</si>
  <si>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</si>
  <si>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</si>
  <si>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</si>
  <si>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</si>
  <si>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</si>
  <si>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</si>
  <si>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</si>
  <si>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</si>
  <si>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</si>
  <si>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</si>
  <si>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PZAS</t>
  </si>
  <si>
    <t>RELLENO</t>
  </si>
  <si>
    <t>FORMATO NUMEROS GENERADORES</t>
  </si>
  <si>
    <t>PLANTILLA</t>
  </si>
  <si>
    <t>ACERO DE REFUERZO</t>
  </si>
  <si>
    <t>VAR 3/8"</t>
  </si>
  <si>
    <t>TIPO DE VARILLA</t>
  </si>
  <si>
    <t>PESO/M</t>
  </si>
  <si>
    <t>VAR 1/2"</t>
  </si>
  <si>
    <t>kg</t>
  </si>
  <si>
    <t>m3</t>
  </si>
  <si>
    <t>m2</t>
  </si>
  <si>
    <t>(Vol excav-Vol concreto)</t>
  </si>
  <si>
    <t>ESTIMACIÓN DE COSTOS REPRESENTATIVOS DE INVERSIÓN PARA PROYECTOS DE TRANSMISIÓN EN AMÉRICA CENTRAL</t>
  </si>
  <si>
    <t>CONCRETO F´C=250 KG/CM2</t>
  </si>
  <si>
    <t>VAR 3/4"</t>
  </si>
  <si>
    <t>(15.3-3.18=12.12)+0.4x0.4x0.4x4=</t>
  </si>
  <si>
    <t>VAR 1 1/4"</t>
  </si>
  <si>
    <t>(53.3-10.56=42.74)+0.4x0.4x0.4x4=</t>
  </si>
  <si>
    <t>DESCRIPCIÓN</t>
  </si>
  <si>
    <t xml:space="preserve">PRECIO U  </t>
  </si>
  <si>
    <t>IMPORTE</t>
  </si>
  <si>
    <t>No.</t>
  </si>
  <si>
    <t>km</t>
  </si>
  <si>
    <t>km-L</t>
  </si>
  <si>
    <t>Suministro y montaje de torre de acero</t>
  </si>
  <si>
    <t>Suministro e instalación de sistema de tierras en torre de acero</t>
  </si>
  <si>
    <t>Apertura de brecha forestal</t>
  </si>
  <si>
    <t>Caminos de acceso</t>
  </si>
  <si>
    <t>KG</t>
  </si>
  <si>
    <t>VOL</t>
  </si>
  <si>
    <t>UNIDAD</t>
  </si>
  <si>
    <t>TOTAL</t>
  </si>
  <si>
    <t>Montaje de Torres</t>
  </si>
  <si>
    <t>Aislador de vidrio</t>
  </si>
  <si>
    <t>pza</t>
  </si>
  <si>
    <t>Electrodo para tierra ACS16</t>
  </si>
  <si>
    <t>Alambre ACS4</t>
  </si>
  <si>
    <t>VOLUMEN</t>
  </si>
  <si>
    <t>CANT</t>
  </si>
  <si>
    <t>MATERIAL</t>
  </si>
  <si>
    <t>ESTRUCTURA</t>
  </si>
  <si>
    <t>Acero galvanizado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</si>
  <si>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</si>
  <si>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</si>
  <si>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</si>
  <si>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</si>
  <si>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</si>
  <si>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</si>
  <si>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</si>
  <si>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</si>
  <si>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</si>
  <si>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Vestido de Trorres suspensión y remate deflexión</t>
  </si>
  <si>
    <t>Vestido de torre de acero suspensión, incluye suministro de aislamiento y herrajes necesarios</t>
  </si>
  <si>
    <t>Vestido de torre de acero remate deflexión, incluye suministro de aislamiento y herrajes necesarios</t>
  </si>
  <si>
    <t>6. Vestido Torre suspensión</t>
  </si>
  <si>
    <t>7. Vestido Torre remate-deflexión</t>
  </si>
  <si>
    <t>Sistema de tierras en torres de acero</t>
  </si>
  <si>
    <t>Torre de acero</t>
  </si>
  <si>
    <t>Estr</t>
  </si>
  <si>
    <t>Suministro, tendido y tensionado de cable guarda Alumoweld 7 No. 8</t>
  </si>
  <si>
    <t>Cable Alumoweld 7 No. 8</t>
  </si>
  <si>
    <t>Suministro, tendido y tensionado de cable conductor de guarda Alumoweld 7 No. 8</t>
  </si>
  <si>
    <t>LG-2018-009</t>
  </si>
  <si>
    <t xml:space="preserve">CONTRATO No. </t>
  </si>
  <si>
    <t>ING. GGM</t>
  </si>
  <si>
    <t>ING.JAGC</t>
  </si>
  <si>
    <t>DR.JHTH</t>
  </si>
  <si>
    <t>Conjunto de Suspensión 1 conductores/fase</t>
  </si>
  <si>
    <t>Conjunto de Tensión 1 conductores /fase</t>
  </si>
  <si>
    <t>1.a.12</t>
  </si>
  <si>
    <t>138 kV - 1C - 1km - ACAR 400 2 C/F Torre de acero</t>
  </si>
  <si>
    <t>Suministro, tendido y tensionado de cable conductor ACAR 400 2 conductor/fase</t>
  </si>
  <si>
    <t>Cable ACAR 400</t>
  </si>
  <si>
    <t>Suministro, tendido y tensionado de cable conductor ACAR 400 2 C/F</t>
  </si>
  <si>
    <t xml:space="preserve">Cimentación de torre de acero suspensión 1 circuito </t>
  </si>
  <si>
    <t xml:space="preserve">Cimentación de torre de acero deflexión 1 circuito </t>
  </si>
  <si>
    <t>TORRE SUSPENSIÓN</t>
  </si>
  <si>
    <t>TORRE DEFLEXIÓN</t>
  </si>
  <si>
    <t>CIMENTACIÓN TORRE 138 kV 1C SUSPENSIÓN</t>
  </si>
  <si>
    <t xml:space="preserve">CIMENTACIÓN TORRE 138 kV 1C DEFLEXIÓN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</si>
</sst>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19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 wrapText="1"/>
    </xf>
    <xf numFmtId="43" fontId="3" fillId="0" borderId="33" xfId="1" applyFont="1" applyFill="1" applyBorder="1" applyAlignment="1">
      <alignment vertical="center" wrapText="1"/>
    </xf>
    <xf numFmtId="43" fontId="3" fillId="0" borderId="36" xfId="1" applyFont="1" applyFill="1" applyBorder="1" applyAlignment="1">
      <alignment vertical="center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8.emf"/><Relationship Id="rId5" Type="http://schemas.openxmlformats.org/officeDocument/2006/relationships/image" Target="../media/image7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9.emf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10.emf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</xdr:row>
      <xdr:rowOff>0</xdr:rowOff>
    </xdr:from>
    <xdr:to>
      <xdr:col>12</xdr:col>
      <xdr:colOff>1219200</xdr:colOff>
      <xdr:row>31</xdr:row>
      <xdr:rowOff>114300</xdr:rowOff>
    </xdr:to>
    <xdr:pic>
      <xdr:nvPicPr>
        <xdr:cNvPr id="108" name="Imagen 107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55" r="38192" b="24532"/>
        <a:stretch/>
      </xdr:blipFill>
      <xdr:spPr bwMode="auto">
        <a:xfrm>
          <a:off x="5848350" y="3057525"/>
          <a:ext cx="4057650" cy="3838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1628774</xdr:colOff>
      <xdr:row>30</xdr:row>
      <xdr:rowOff>161927</xdr:rowOff>
    </xdr:from>
    <xdr:to>
      <xdr:col>12</xdr:col>
      <xdr:colOff>466724</xdr:colOff>
      <xdr:row>37</xdr:row>
      <xdr:rowOff>123827</xdr:rowOff>
    </xdr:to>
    <xdr:pic>
      <xdr:nvPicPr>
        <xdr:cNvPr id="109" name="Imagen 108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445" r="33159" b="38904"/>
        <a:stretch/>
      </xdr:blipFill>
      <xdr:spPr bwMode="auto">
        <a:xfrm>
          <a:off x="7477124" y="6753227"/>
          <a:ext cx="1676400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276225</xdr:colOff>
      <xdr:row>11</xdr:row>
      <xdr:rowOff>19050</xdr:rowOff>
    </xdr:from>
    <xdr:to>
      <xdr:col>12</xdr:col>
      <xdr:colOff>1247774</xdr:colOff>
      <xdr:row>27</xdr:row>
      <xdr:rowOff>169117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599" t="5235" r="30063" b="17870"/>
        <a:stretch/>
      </xdr:blipFill>
      <xdr:spPr bwMode="auto">
        <a:xfrm>
          <a:off x="6124575" y="2876550"/>
          <a:ext cx="3809999" cy="33123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1504949</xdr:colOff>
      <xdr:row>28</xdr:row>
      <xdr:rowOff>19051</xdr:rowOff>
    </xdr:from>
    <xdr:to>
      <xdr:col>12</xdr:col>
      <xdr:colOff>333374</xdr:colOff>
      <xdr:row>36</xdr:row>
      <xdr:rowOff>104448</xdr:rowOff>
    </xdr:to>
    <xdr:pic>
      <xdr:nvPicPr>
        <xdr:cNvPr id="104" name="Imagen 10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507" t="20939" r="24106" b="18412"/>
        <a:stretch/>
      </xdr:blipFill>
      <xdr:spPr bwMode="auto">
        <a:xfrm>
          <a:off x="7353299" y="6229351"/>
          <a:ext cx="1666875" cy="16093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1356863</xdr:colOff>
      <xdr:row>13</xdr:row>
      <xdr:rowOff>71886</xdr:rowOff>
    </xdr:from>
    <xdr:to>
      <xdr:col>12</xdr:col>
      <xdr:colOff>889060</xdr:colOff>
      <xdr:row>33</xdr:row>
      <xdr:rowOff>133351</xdr:rowOff>
    </xdr:to>
    <xdr:pic>
      <xdr:nvPicPr>
        <xdr:cNvPr id="104" name="Imagen 10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707" t="8121" r="48844" b="17149"/>
        <a:stretch/>
      </xdr:blipFill>
      <xdr:spPr bwMode="auto">
        <a:xfrm>
          <a:off x="7206651" y="3315778"/>
          <a:ext cx="2371725" cy="3943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1057275</xdr:colOff>
      <xdr:row>12</xdr:row>
      <xdr:rowOff>152400</xdr:rowOff>
    </xdr:from>
    <xdr:to>
      <xdr:col>12</xdr:col>
      <xdr:colOff>1048828</xdr:colOff>
      <xdr:row>33</xdr:row>
      <xdr:rowOff>98664</xdr:rowOff>
    </xdr:to>
    <xdr:pic>
      <xdr:nvPicPr>
        <xdr:cNvPr id="104" name="Imagen 10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173" r="40014" b="22563"/>
        <a:stretch/>
      </xdr:blipFill>
      <xdr:spPr bwMode="auto">
        <a:xfrm>
          <a:off x="6905625" y="3209925"/>
          <a:ext cx="2830003" cy="40515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1704975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400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36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3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93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57</v>
      </c>
      <c r="C12" s="166"/>
      <c r="D12" s="165" t="s">
        <v>3</v>
      </c>
      <c r="E12" s="166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 t="s">
        <v>14</v>
      </c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13</v>
      </c>
      <c r="C14" s="151"/>
      <c r="D14" s="39"/>
      <c r="E14" s="74">
        <v>4</v>
      </c>
      <c r="F14" s="14">
        <v>1.5</v>
      </c>
      <c r="G14" s="14">
        <v>1.7</v>
      </c>
      <c r="H14" s="14">
        <v>1.5</v>
      </c>
      <c r="I14" s="42">
        <f>F14*G14*H14*E14</f>
        <v>15.299999999999999</v>
      </c>
      <c r="J14" s="44" t="s">
        <v>24</v>
      </c>
      <c r="K14" s="12"/>
      <c r="L14" s="12"/>
      <c r="M14" s="13"/>
    </row>
    <row r="15" spans="2:13" ht="15" customHeight="1" x14ac:dyDescent="0.25">
      <c r="B15" s="161"/>
      <c r="C15" s="162"/>
      <c r="D15" s="159"/>
      <c r="E15" s="160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1" t="s">
        <v>17</v>
      </c>
      <c r="C16" s="162"/>
      <c r="D16" s="155">
        <v>4</v>
      </c>
      <c r="E16" s="156"/>
      <c r="F16" s="14">
        <v>1.5</v>
      </c>
      <c r="G16" s="14"/>
      <c r="H16" s="14">
        <v>1.5</v>
      </c>
      <c r="I16" s="42">
        <f>F16*H16*D16</f>
        <v>9</v>
      </c>
      <c r="J16" s="44" t="s">
        <v>25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28</v>
      </c>
      <c r="C18" s="41"/>
      <c r="D18" s="97"/>
      <c r="E18" s="98"/>
      <c r="F18" s="14">
        <v>1.5</v>
      </c>
      <c r="G18" s="14">
        <v>0.22</v>
      </c>
      <c r="H18" s="14">
        <v>1.5</v>
      </c>
      <c r="I18" s="14">
        <f>F18*G18*H18</f>
        <v>0.495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>
        <v>0.4</v>
      </c>
      <c r="G19" s="14">
        <v>1.88</v>
      </c>
      <c r="H19" s="14">
        <v>0.4</v>
      </c>
      <c r="I19" s="14">
        <f>F19*G19*H19</f>
        <v>0.30080000000000001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63"/>
      <c r="E20" s="164"/>
      <c r="F20" s="14"/>
      <c r="G20" s="14"/>
      <c r="H20" s="14"/>
      <c r="I20" s="14">
        <f>I18+I19</f>
        <v>0.79580000000000006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1"/>
      <c r="C21" s="162"/>
      <c r="D21" s="163">
        <v>4</v>
      </c>
      <c r="E21" s="164"/>
      <c r="F21" s="14"/>
      <c r="G21" s="14"/>
      <c r="H21" s="14"/>
      <c r="I21" s="42">
        <f>I20*D21</f>
        <v>3.1832000000000003</v>
      </c>
      <c r="J21" s="44" t="s">
        <v>24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1" t="s">
        <v>18</v>
      </c>
      <c r="C22" s="162"/>
      <c r="D22" s="165" t="s">
        <v>20</v>
      </c>
      <c r="E22" s="166"/>
      <c r="F22" s="96" t="s">
        <v>3</v>
      </c>
      <c r="G22" s="96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48"/>
      <c r="C23" s="149"/>
      <c r="D23" s="159" t="s">
        <v>19</v>
      </c>
      <c r="E23" s="160"/>
      <c r="F23" s="14">
        <v>8</v>
      </c>
      <c r="G23" s="14">
        <v>1.6</v>
      </c>
      <c r="H23" s="43">
        <v>0.55700000000000005</v>
      </c>
      <c r="I23" s="14">
        <f>F23*G23*H23</f>
        <v>7.1296000000000008</v>
      </c>
      <c r="J23" s="15"/>
      <c r="K23" s="12"/>
      <c r="L23" s="12"/>
      <c r="M23" s="13"/>
    </row>
    <row r="24" spans="2:16" ht="15" customHeight="1" x14ac:dyDescent="0.25">
      <c r="B24" s="148"/>
      <c r="C24" s="149"/>
      <c r="D24" s="159" t="s">
        <v>29</v>
      </c>
      <c r="E24" s="160"/>
      <c r="F24" s="14">
        <v>4</v>
      </c>
      <c r="G24" s="14">
        <v>2.8</v>
      </c>
      <c r="H24" s="43">
        <v>2.2349999999999999</v>
      </c>
      <c r="I24" s="14">
        <f>F24*G24*H24</f>
        <v>25.031999999999996</v>
      </c>
      <c r="J24" s="15"/>
      <c r="K24" s="12"/>
      <c r="L24" s="12"/>
      <c r="M24" s="13"/>
    </row>
    <row r="25" spans="2:16" ht="15" customHeight="1" x14ac:dyDescent="0.25">
      <c r="B25" s="148"/>
      <c r="C25" s="149"/>
      <c r="D25" s="159" t="s">
        <v>22</v>
      </c>
      <c r="E25" s="160"/>
      <c r="F25" s="14">
        <v>30</v>
      </c>
      <c r="G25" s="14">
        <v>1.5</v>
      </c>
      <c r="H25" s="43">
        <v>0.996</v>
      </c>
      <c r="I25" s="14">
        <f>F25*G25*H25</f>
        <v>44.82</v>
      </c>
      <c r="J25" s="15"/>
      <c r="K25" s="12"/>
      <c r="L25" s="12"/>
      <c r="M25" s="13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>
        <f>SUM(I23:I25)</f>
        <v>76.9816</v>
      </c>
      <c r="J26" s="15" t="s">
        <v>23</v>
      </c>
      <c r="K26" s="12"/>
      <c r="L26" s="12"/>
      <c r="M26" s="13"/>
    </row>
    <row r="27" spans="2:16" ht="15" customHeight="1" x14ac:dyDescent="0.25">
      <c r="B27" s="148"/>
      <c r="C27" s="149"/>
      <c r="D27" s="155">
        <v>4</v>
      </c>
      <c r="E27" s="156"/>
      <c r="F27" s="14"/>
      <c r="G27" s="14"/>
      <c r="H27" s="14"/>
      <c r="I27" s="42">
        <f>I26*D27</f>
        <v>307.9264</v>
      </c>
      <c r="J27" s="44" t="s">
        <v>23</v>
      </c>
      <c r="K27" s="12"/>
      <c r="L27" s="12"/>
      <c r="M27" s="13"/>
    </row>
    <row r="28" spans="2:16" ht="15" customHeight="1" x14ac:dyDescent="0.25">
      <c r="B28" s="157" t="s">
        <v>15</v>
      </c>
      <c r="C28" s="158"/>
      <c r="D28" s="150" t="s">
        <v>26</v>
      </c>
      <c r="E28" s="151"/>
      <c r="F28" s="45" t="s">
        <v>30</v>
      </c>
      <c r="G28" s="14"/>
      <c r="H28" s="14"/>
      <c r="I28" s="42">
        <f>12.12+0.256</f>
        <v>12.375999999999999</v>
      </c>
      <c r="J28" s="44" t="s">
        <v>24</v>
      </c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6">
    <mergeCell ref="B1:K2"/>
    <mergeCell ref="L1:M2"/>
    <mergeCell ref="B3:J4"/>
    <mergeCell ref="B5:J5"/>
    <mergeCell ref="C6:D6"/>
    <mergeCell ref="F6:J6"/>
    <mergeCell ref="K6:M6"/>
    <mergeCell ref="K4:M4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tabSelected="1" view="pageBreakPreview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400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95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4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94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57</v>
      </c>
      <c r="C12" s="166"/>
      <c r="D12" s="165" t="s">
        <v>3</v>
      </c>
      <c r="E12" s="166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 t="s">
        <v>14</v>
      </c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13</v>
      </c>
      <c r="C14" s="151"/>
      <c r="D14" s="39"/>
      <c r="E14" s="74">
        <v>4</v>
      </c>
      <c r="F14" s="14">
        <v>2.4500000000000002</v>
      </c>
      <c r="G14" s="14">
        <v>2.2200000000000002</v>
      </c>
      <c r="H14" s="14">
        <v>2.4500000000000002</v>
      </c>
      <c r="I14" s="42">
        <f>F14*G14*H14*E14</f>
        <v>53.302200000000013</v>
      </c>
      <c r="J14" s="44" t="s">
        <v>24</v>
      </c>
      <c r="K14" s="12"/>
      <c r="L14" s="12"/>
      <c r="M14" s="13"/>
    </row>
    <row r="15" spans="2:13" ht="15" customHeight="1" x14ac:dyDescent="0.25">
      <c r="B15" s="161"/>
      <c r="C15" s="162"/>
      <c r="D15" s="159"/>
      <c r="E15" s="160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1" t="s">
        <v>17</v>
      </c>
      <c r="C16" s="162"/>
      <c r="D16" s="155">
        <v>4</v>
      </c>
      <c r="E16" s="156"/>
      <c r="F16" s="14">
        <v>2.4500000000000002</v>
      </c>
      <c r="G16" s="14"/>
      <c r="H16" s="14">
        <v>2.4500000000000002</v>
      </c>
      <c r="I16" s="42">
        <f>F16*H16*D16</f>
        <v>24.010000000000005</v>
      </c>
      <c r="J16" s="44" t="s">
        <v>25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28</v>
      </c>
      <c r="C18" s="41"/>
      <c r="D18" s="97"/>
      <c r="E18" s="98"/>
      <c r="F18" s="14">
        <v>2.4500000000000002</v>
      </c>
      <c r="G18" s="14">
        <v>0.38</v>
      </c>
      <c r="H18" s="14">
        <v>2.4500000000000002</v>
      </c>
      <c r="I18" s="14">
        <f>F18*G18*H18</f>
        <v>2.2809500000000003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>
        <v>0.4</v>
      </c>
      <c r="G19" s="14">
        <v>2.2400000000000002</v>
      </c>
      <c r="H19" s="14">
        <v>0.4</v>
      </c>
      <c r="I19" s="14">
        <f>F19*G19*H19</f>
        <v>0.35840000000000005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63"/>
      <c r="E20" s="164"/>
      <c r="F20" s="14"/>
      <c r="G20" s="14"/>
      <c r="H20" s="14"/>
      <c r="I20" s="14">
        <f>I18+I19</f>
        <v>2.6393500000000003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1"/>
      <c r="C21" s="162"/>
      <c r="D21" s="163">
        <v>4</v>
      </c>
      <c r="E21" s="164"/>
      <c r="F21" s="14"/>
      <c r="G21" s="14"/>
      <c r="H21" s="14"/>
      <c r="I21" s="42">
        <f>I20*D21</f>
        <v>10.557400000000001</v>
      </c>
      <c r="J21" s="44" t="s">
        <v>24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1" t="s">
        <v>18</v>
      </c>
      <c r="C22" s="162"/>
      <c r="D22" s="165" t="s">
        <v>20</v>
      </c>
      <c r="E22" s="166"/>
      <c r="F22" s="96" t="s">
        <v>3</v>
      </c>
      <c r="G22" s="96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48"/>
      <c r="C23" s="149"/>
      <c r="D23" s="159" t="s">
        <v>19</v>
      </c>
      <c r="E23" s="160"/>
      <c r="F23" s="14">
        <v>9</v>
      </c>
      <c r="G23" s="14">
        <v>1.6</v>
      </c>
      <c r="H23" s="43">
        <v>0.55700000000000005</v>
      </c>
      <c r="I23" s="14">
        <f>F23*G23*H23</f>
        <v>8.0208000000000013</v>
      </c>
      <c r="J23" s="15"/>
      <c r="K23" s="12"/>
      <c r="L23" s="12"/>
      <c r="M23" s="13"/>
    </row>
    <row r="24" spans="2:16" ht="15" customHeight="1" x14ac:dyDescent="0.25">
      <c r="B24" s="148"/>
      <c r="C24" s="149"/>
      <c r="D24" s="159" t="s">
        <v>31</v>
      </c>
      <c r="E24" s="160"/>
      <c r="F24" s="14">
        <v>4</v>
      </c>
      <c r="G24" s="14">
        <v>3.7</v>
      </c>
      <c r="H24" s="43">
        <v>6.2249999999999996</v>
      </c>
      <c r="I24" s="14">
        <f>F24*G24*H24</f>
        <v>92.13</v>
      </c>
      <c r="J24" s="15"/>
      <c r="K24" s="12"/>
      <c r="L24" s="12"/>
      <c r="M24" s="13"/>
    </row>
    <row r="25" spans="2:16" ht="15" customHeight="1" x14ac:dyDescent="0.25">
      <c r="B25" s="148"/>
      <c r="C25" s="149"/>
      <c r="D25" s="159" t="s">
        <v>29</v>
      </c>
      <c r="E25" s="160"/>
      <c r="F25" s="14">
        <v>32</v>
      </c>
      <c r="G25" s="14">
        <v>2.4500000000000002</v>
      </c>
      <c r="H25" s="43">
        <v>2.2349999999999999</v>
      </c>
      <c r="I25" s="14">
        <f>F25*G25*H25</f>
        <v>175.22399999999999</v>
      </c>
      <c r="J25" s="15"/>
      <c r="K25" s="12"/>
      <c r="L25" s="12"/>
      <c r="M25" s="13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>
        <f>SUM(I23:I25)</f>
        <v>275.37479999999999</v>
      </c>
      <c r="J26" s="15" t="s">
        <v>23</v>
      </c>
      <c r="K26" s="12"/>
      <c r="L26" s="12"/>
      <c r="M26" s="13"/>
    </row>
    <row r="27" spans="2:16" ht="15" customHeight="1" x14ac:dyDescent="0.25">
      <c r="B27" s="148"/>
      <c r="C27" s="149"/>
      <c r="D27" s="155">
        <v>4</v>
      </c>
      <c r="E27" s="156"/>
      <c r="F27" s="14"/>
      <c r="G27" s="14"/>
      <c r="H27" s="14"/>
      <c r="I27" s="42">
        <f>I26*D27</f>
        <v>1101.4992</v>
      </c>
      <c r="J27" s="44" t="s">
        <v>23</v>
      </c>
      <c r="K27" s="12"/>
      <c r="L27" s="12"/>
      <c r="M27" s="13"/>
    </row>
    <row r="28" spans="2:16" ht="15" customHeight="1" x14ac:dyDescent="0.25">
      <c r="B28" s="157" t="s">
        <v>15</v>
      </c>
      <c r="C28" s="158"/>
      <c r="D28" s="150" t="s">
        <v>26</v>
      </c>
      <c r="E28" s="151"/>
      <c r="F28" s="45" t="s">
        <v>32</v>
      </c>
      <c r="G28" s="14"/>
      <c r="H28" s="14"/>
      <c r="I28" s="42">
        <v>43</v>
      </c>
      <c r="J28" s="44" t="s">
        <v>24</v>
      </c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99"/>
      <c r="C40" s="100"/>
      <c r="D40" s="100"/>
      <c r="E40" s="101"/>
      <c r="F40" s="102"/>
      <c r="G40" s="103"/>
      <c r="H40" s="103"/>
      <c r="I40" s="103"/>
      <c r="J40" s="104"/>
      <c r="K40" s="105"/>
      <c r="L40" s="106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6">
    <mergeCell ref="B43:E43"/>
    <mergeCell ref="F43:J43"/>
    <mergeCell ref="K43:L43"/>
    <mergeCell ref="D12:E12"/>
    <mergeCell ref="D13:E13"/>
    <mergeCell ref="D16:E16"/>
    <mergeCell ref="D24:E24"/>
    <mergeCell ref="D27:E27"/>
    <mergeCell ref="D28:E28"/>
    <mergeCell ref="B41:E41"/>
    <mergeCell ref="F41:J41"/>
    <mergeCell ref="K41:L41"/>
    <mergeCell ref="B42:E42"/>
    <mergeCell ref="F42:J42"/>
    <mergeCell ref="K42:L42"/>
    <mergeCell ref="B38:C38"/>
    <mergeCell ref="D38:E38"/>
    <mergeCell ref="G38:H38"/>
    <mergeCell ref="B39:E39"/>
    <mergeCell ref="F39:J39"/>
    <mergeCell ref="K39:L39"/>
    <mergeCell ref="B35:C35"/>
    <mergeCell ref="D35:E35"/>
    <mergeCell ref="B36:C36"/>
    <mergeCell ref="D36:E36"/>
    <mergeCell ref="B37:C37"/>
    <mergeCell ref="D37:E37"/>
    <mergeCell ref="B32:C32"/>
    <mergeCell ref="D32:E32"/>
    <mergeCell ref="B33:C33"/>
    <mergeCell ref="D33:E33"/>
    <mergeCell ref="B34:C34"/>
    <mergeCell ref="D34:E34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22:C22"/>
    <mergeCell ref="D22:E22"/>
    <mergeCell ref="B23:C23"/>
    <mergeCell ref="D23:E23"/>
    <mergeCell ref="B19:C19"/>
    <mergeCell ref="D19:E19"/>
    <mergeCell ref="B20:C20"/>
    <mergeCell ref="D20:E20"/>
    <mergeCell ref="B21:C21"/>
    <mergeCell ref="D21:E21"/>
    <mergeCell ref="B14:C14"/>
    <mergeCell ref="B15:C15"/>
    <mergeCell ref="D15:E15"/>
    <mergeCell ref="B16:C16"/>
    <mergeCell ref="B17:C17"/>
    <mergeCell ref="D17:E17"/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="106" zoomScaleNormal="100" zoomScaleSheetLayoutView="106" workbookViewId="0">
      <selection activeCell="B17" sqref="B17:C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400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78</v>
      </c>
      <c r="C6" s="208" t="s">
        <v>77</v>
      </c>
      <c r="D6" s="208"/>
      <c r="E6" s="52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5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47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44</v>
      </c>
      <c r="G12" s="6" t="s">
        <v>45</v>
      </c>
      <c r="H12" s="5" t="s">
        <v>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91</v>
      </c>
      <c r="C14" s="151"/>
      <c r="D14" s="155" t="s">
        <v>56</v>
      </c>
      <c r="E14" s="156"/>
      <c r="F14" s="14">
        <v>3641</v>
      </c>
      <c r="G14" s="14" t="s">
        <v>43</v>
      </c>
      <c r="H14" s="14">
        <v>1.9</v>
      </c>
      <c r="I14" s="14">
        <f>F14*H14</f>
        <v>6917.9</v>
      </c>
      <c r="J14" s="15" t="s">
        <v>43</v>
      </c>
      <c r="K14" s="12"/>
      <c r="L14" s="12"/>
      <c r="M14" s="13"/>
    </row>
    <row r="15" spans="2:13" ht="15" customHeight="1" x14ac:dyDescent="0.25">
      <c r="B15" s="161"/>
      <c r="C15" s="162"/>
      <c r="D15" s="159"/>
      <c r="E15" s="160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61" t="s">
        <v>92</v>
      </c>
      <c r="C16" s="162"/>
      <c r="D16" s="155" t="s">
        <v>56</v>
      </c>
      <c r="E16" s="156"/>
      <c r="F16" s="14">
        <v>6217</v>
      </c>
      <c r="G16" s="14" t="s">
        <v>43</v>
      </c>
      <c r="H16" s="14">
        <v>0.7</v>
      </c>
      <c r="I16" s="14">
        <f>F16*H16</f>
        <v>4351.8999999999996</v>
      </c>
      <c r="J16" s="15" t="s">
        <v>43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11269.8</v>
      </c>
      <c r="J18" s="44" t="s">
        <v>43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63"/>
      <c r="E20" s="164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48"/>
      <c r="C23" s="149"/>
      <c r="D23" s="159"/>
      <c r="E23" s="160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48"/>
      <c r="C24" s="149"/>
      <c r="D24" s="159"/>
      <c r="E24" s="160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D14:E14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22" sqref="B22:C2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400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52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6</v>
      </c>
      <c r="E7" s="27">
        <v>7</v>
      </c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66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69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214" t="s">
        <v>48</v>
      </c>
      <c r="C15" s="160"/>
      <c r="D15" s="159"/>
      <c r="E15" s="160"/>
      <c r="F15" s="14">
        <v>30</v>
      </c>
      <c r="G15" s="14" t="s">
        <v>49</v>
      </c>
      <c r="H15" s="14">
        <v>1</v>
      </c>
      <c r="I15" s="14">
        <f>F15*H15</f>
        <v>30</v>
      </c>
      <c r="J15" s="15" t="s">
        <v>49</v>
      </c>
      <c r="K15" s="12"/>
      <c r="L15" s="12"/>
      <c r="M15" s="13"/>
    </row>
    <row r="16" spans="2:13" ht="15" customHeight="1" x14ac:dyDescent="0.25">
      <c r="B16" s="113" t="s">
        <v>82</v>
      </c>
      <c r="C16" s="108"/>
      <c r="D16" s="107"/>
      <c r="E16" s="108"/>
      <c r="F16" s="14">
        <v>3</v>
      </c>
      <c r="G16" s="14" t="s">
        <v>49</v>
      </c>
      <c r="H16" s="14">
        <v>1</v>
      </c>
      <c r="I16" s="14">
        <f t="shared" ref="I16:I20" si="0">F16*H16</f>
        <v>3</v>
      </c>
      <c r="J16" s="15" t="s">
        <v>49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70</v>
      </c>
      <c r="C18" s="41"/>
      <c r="D18" s="97"/>
      <c r="E18" s="98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214" t="s">
        <v>48</v>
      </c>
      <c r="C19" s="160"/>
      <c r="D19" s="109"/>
      <c r="E19" s="110"/>
      <c r="F19" s="14">
        <v>82</v>
      </c>
      <c r="G19" s="14" t="s">
        <v>49</v>
      </c>
      <c r="H19" s="14">
        <v>1</v>
      </c>
      <c r="I19" s="14">
        <f t="shared" si="0"/>
        <v>82</v>
      </c>
      <c r="J19" s="15" t="s">
        <v>49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13" t="s">
        <v>82</v>
      </c>
      <c r="C20" s="112"/>
      <c r="D20" s="111"/>
      <c r="E20" s="112"/>
      <c r="F20" s="14">
        <v>3</v>
      </c>
      <c r="G20" s="14" t="s">
        <v>49</v>
      </c>
      <c r="H20" s="14">
        <v>1</v>
      </c>
      <c r="I20" s="14">
        <f t="shared" si="0"/>
        <v>3</v>
      </c>
      <c r="J20" s="15" t="s">
        <v>49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13" t="s">
        <v>83</v>
      </c>
      <c r="C21" s="108"/>
      <c r="D21" s="111"/>
      <c r="E21" s="112"/>
      <c r="F21" s="14">
        <v>6</v>
      </c>
      <c r="G21" s="14" t="s">
        <v>49</v>
      </c>
      <c r="H21" s="14">
        <v>1</v>
      </c>
      <c r="I21" s="14">
        <f t="shared" ref="I21" si="1">F21*H21</f>
        <v>6</v>
      </c>
      <c r="J21" s="15" t="s">
        <v>49</v>
      </c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1"/>
      <c r="C22" s="162"/>
      <c r="D22" s="163"/>
      <c r="E22" s="164"/>
      <c r="F22" s="42"/>
      <c r="G22" s="42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48"/>
      <c r="C24" s="149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217"/>
      <c r="E25" s="218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68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2:C22"/>
    <mergeCell ref="D22:E22"/>
    <mergeCell ref="B23:C23"/>
    <mergeCell ref="D23:E23"/>
    <mergeCell ref="B17:C17"/>
    <mergeCell ref="D17:E17"/>
    <mergeCell ref="B19:C19"/>
    <mergeCell ref="F7:J7"/>
    <mergeCell ref="K7:M7"/>
    <mergeCell ref="B8:J11"/>
    <mergeCell ref="K8:M11"/>
    <mergeCell ref="B12:C12"/>
    <mergeCell ref="D12:E12"/>
    <mergeCell ref="B13:C13"/>
    <mergeCell ref="D13:E13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0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400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73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8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71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 t="s">
        <v>72</v>
      </c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50</v>
      </c>
      <c r="E15" s="160"/>
      <c r="F15" s="14">
        <v>4</v>
      </c>
      <c r="G15" s="14" t="s">
        <v>49</v>
      </c>
      <c r="H15" s="14">
        <v>1</v>
      </c>
      <c r="I15" s="14">
        <f>F15*H15</f>
        <v>4</v>
      </c>
      <c r="J15" s="15" t="s">
        <v>49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51</v>
      </c>
      <c r="E16" s="156"/>
      <c r="F16" s="14">
        <v>10</v>
      </c>
      <c r="G16" s="14" t="s">
        <v>23</v>
      </c>
      <c r="H16" s="14">
        <v>1</v>
      </c>
      <c r="I16" s="14">
        <f>F16*H16</f>
        <v>10</v>
      </c>
      <c r="J16" s="15" t="s">
        <v>23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6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400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83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9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59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/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60</v>
      </c>
      <c r="E15" s="160"/>
      <c r="F15" s="14">
        <v>1000</v>
      </c>
      <c r="G15" s="14" t="s">
        <v>61</v>
      </c>
      <c r="H15" s="14">
        <v>1</v>
      </c>
      <c r="I15" s="14">
        <f>F15*H15</f>
        <v>1000</v>
      </c>
      <c r="J15" s="15" t="s">
        <v>61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62</v>
      </c>
      <c r="E16" s="156"/>
      <c r="F16" s="14">
        <v>1</v>
      </c>
      <c r="G16" s="14" t="s">
        <v>49</v>
      </c>
      <c r="H16" s="14">
        <v>2</v>
      </c>
      <c r="I16" s="14">
        <f>F16*H16</f>
        <v>2</v>
      </c>
      <c r="J16" s="15" t="s">
        <v>49</v>
      </c>
      <c r="K16" s="12"/>
      <c r="L16" s="12"/>
      <c r="M16" s="13"/>
    </row>
    <row r="17" spans="2:16" ht="15" customHeight="1" x14ac:dyDescent="0.25">
      <c r="B17" s="167"/>
      <c r="C17" s="168"/>
      <c r="D17" s="159" t="s">
        <v>63</v>
      </c>
      <c r="E17" s="160"/>
      <c r="F17" s="14">
        <v>1</v>
      </c>
      <c r="G17" s="14" t="s">
        <v>49</v>
      </c>
      <c r="H17" s="14">
        <v>1</v>
      </c>
      <c r="I17" s="14">
        <f>F17*H17</f>
        <v>1</v>
      </c>
      <c r="J17" s="15" t="s">
        <v>49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59" t="s">
        <v>64</v>
      </c>
      <c r="E18" s="160"/>
      <c r="F18" s="14">
        <v>1</v>
      </c>
      <c r="G18" s="14" t="s">
        <v>49</v>
      </c>
      <c r="H18" s="14">
        <f>1/5</f>
        <v>0.2</v>
      </c>
      <c r="I18" s="14">
        <f>F18*H18</f>
        <v>0.2</v>
      </c>
      <c r="J18" s="15" t="s">
        <v>49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D18:E18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0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400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95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10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74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/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75</v>
      </c>
      <c r="E15" s="160"/>
      <c r="F15" s="14">
        <f>390*1.06</f>
        <v>413.40000000000003</v>
      </c>
      <c r="G15" s="14" t="s">
        <v>23</v>
      </c>
      <c r="H15" s="14">
        <v>1</v>
      </c>
      <c r="I15" s="14">
        <f>F15*H15</f>
        <v>413.40000000000003</v>
      </c>
      <c r="J15" s="15" t="s">
        <v>23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62</v>
      </c>
      <c r="E16" s="156"/>
      <c r="F16" s="14">
        <v>1</v>
      </c>
      <c r="G16" s="14" t="s">
        <v>49</v>
      </c>
      <c r="H16" s="14">
        <v>2</v>
      </c>
      <c r="I16" s="14">
        <f>F16*H16</f>
        <v>2</v>
      </c>
      <c r="J16" s="15" t="s">
        <v>49</v>
      </c>
      <c r="K16" s="12"/>
      <c r="L16" s="12"/>
      <c r="M16" s="13"/>
    </row>
    <row r="17" spans="2:16" ht="15" customHeight="1" x14ac:dyDescent="0.25">
      <c r="B17" s="167"/>
      <c r="C17" s="168"/>
      <c r="D17" s="159" t="s">
        <v>63</v>
      </c>
      <c r="E17" s="160"/>
      <c r="F17" s="14">
        <v>1</v>
      </c>
      <c r="G17" s="14" t="s">
        <v>49</v>
      </c>
      <c r="H17" s="14">
        <v>1</v>
      </c>
      <c r="I17" s="14">
        <f>F17*H17</f>
        <v>1</v>
      </c>
      <c r="J17" s="15" t="s">
        <v>49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59"/>
      <c r="E18" s="160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99"/>
      <c r="C40" s="100"/>
      <c r="D40" s="100"/>
      <c r="E40" s="101"/>
      <c r="F40" s="102"/>
      <c r="G40" s="103"/>
      <c r="H40" s="103"/>
      <c r="I40" s="103"/>
      <c r="J40" s="104"/>
      <c r="K40" s="105"/>
      <c r="L40" s="106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F15" sqref="F15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0"/>
      <c r="C1" s="191"/>
      <c r="D1" s="191"/>
      <c r="E1" s="191"/>
      <c r="F1" s="191"/>
      <c r="G1" s="191"/>
      <c r="H1" s="191"/>
      <c r="I1" s="191"/>
      <c r="J1" s="191"/>
      <c r="K1" s="192"/>
      <c r="L1" s="196" t="s">
        <v>16</v>
      </c>
      <c r="M1" s="197"/>
    </row>
    <row r="2" spans="2:13" ht="48" customHeight="1" x14ac:dyDescent="0.25">
      <c r="B2" s="193"/>
      <c r="C2" s="194"/>
      <c r="D2" s="194"/>
      <c r="E2" s="194"/>
      <c r="F2" s="194"/>
      <c r="G2" s="194"/>
      <c r="H2" s="194"/>
      <c r="I2" s="194"/>
      <c r="J2" s="194"/>
      <c r="K2" s="195"/>
      <c r="L2" s="198"/>
      <c r="M2" s="199"/>
    </row>
    <row r="3" spans="2:13" ht="15" customHeight="1" x14ac:dyDescent="0.25">
      <c r="B3" s="200" t="s">
        <v>27</v>
      </c>
      <c r="C3" s="201"/>
      <c r="D3" s="201"/>
      <c r="E3" s="201"/>
      <c r="F3" s="201"/>
      <c r="G3" s="201"/>
      <c r="H3" s="201"/>
      <c r="I3" s="201"/>
      <c r="J3" s="202"/>
      <c r="K3" s="46"/>
      <c r="L3" s="47"/>
      <c r="M3" s="48">
        <v>43282</v>
      </c>
    </row>
    <row r="4" spans="2:13" ht="25.5" customHeight="1" x14ac:dyDescent="0.25">
      <c r="B4" s="203"/>
      <c r="C4" s="204"/>
      <c r="D4" s="204"/>
      <c r="E4" s="204"/>
      <c r="F4" s="204"/>
      <c r="G4" s="204"/>
      <c r="H4" s="204"/>
      <c r="I4" s="204"/>
      <c r="J4" s="204"/>
      <c r="K4" s="211" t="str">
        <f>CATALOGO!B6</f>
        <v>138 kV - 1C - 1km - ACAR 400 2 C/F Torre de acero</v>
      </c>
      <c r="L4" s="212"/>
      <c r="M4" s="213"/>
    </row>
    <row r="5" spans="2:13" x14ac:dyDescent="0.25">
      <c r="B5" s="205"/>
      <c r="C5" s="206"/>
      <c r="D5" s="206"/>
      <c r="E5" s="206"/>
      <c r="F5" s="206"/>
      <c r="G5" s="206"/>
      <c r="H5" s="206"/>
      <c r="I5" s="206"/>
      <c r="J5" s="207"/>
      <c r="K5" s="49"/>
      <c r="L5" s="50"/>
      <c r="M5" s="51"/>
    </row>
    <row r="6" spans="2:13" x14ac:dyDescent="0.25">
      <c r="B6" s="1" t="s">
        <v>0</v>
      </c>
      <c r="C6" s="208" t="s">
        <v>77</v>
      </c>
      <c r="D6" s="208"/>
      <c r="E6" s="83"/>
      <c r="F6" s="209"/>
      <c r="G6" s="209"/>
      <c r="H6" s="209"/>
      <c r="I6" s="209"/>
      <c r="J6" s="210"/>
      <c r="K6" s="175"/>
      <c r="L6" s="176"/>
      <c r="M6" s="177"/>
    </row>
    <row r="7" spans="2:13" x14ac:dyDescent="0.25">
      <c r="B7" s="2" t="s">
        <v>1</v>
      </c>
      <c r="C7" s="3"/>
      <c r="D7" s="27">
        <v>11</v>
      </c>
      <c r="E7" s="4"/>
      <c r="F7" s="173"/>
      <c r="G7" s="173"/>
      <c r="H7" s="173"/>
      <c r="I7" s="173"/>
      <c r="J7" s="174"/>
      <c r="K7" s="175"/>
      <c r="L7" s="176"/>
      <c r="M7" s="177"/>
    </row>
    <row r="8" spans="2:13" ht="20.25" customHeight="1" x14ac:dyDescent="0.25">
      <c r="B8" s="178" t="s">
        <v>86</v>
      </c>
      <c r="C8" s="179"/>
      <c r="D8" s="179"/>
      <c r="E8" s="179"/>
      <c r="F8" s="179"/>
      <c r="G8" s="179"/>
      <c r="H8" s="179"/>
      <c r="I8" s="179"/>
      <c r="J8" s="180"/>
      <c r="K8" s="187" t="s">
        <v>2</v>
      </c>
      <c r="L8" s="188"/>
      <c r="M8" s="189"/>
    </row>
    <row r="9" spans="2:13" ht="20.25" customHeight="1" x14ac:dyDescent="0.25">
      <c r="B9" s="181"/>
      <c r="C9" s="182"/>
      <c r="D9" s="182"/>
      <c r="E9" s="182"/>
      <c r="F9" s="182"/>
      <c r="G9" s="182"/>
      <c r="H9" s="182"/>
      <c r="I9" s="182"/>
      <c r="J9" s="183"/>
      <c r="K9" s="187"/>
      <c r="L9" s="188"/>
      <c r="M9" s="189"/>
    </row>
    <row r="10" spans="2:13" ht="20.25" customHeight="1" x14ac:dyDescent="0.25">
      <c r="B10" s="181"/>
      <c r="C10" s="182"/>
      <c r="D10" s="182"/>
      <c r="E10" s="182"/>
      <c r="F10" s="182"/>
      <c r="G10" s="182"/>
      <c r="H10" s="182"/>
      <c r="I10" s="182"/>
      <c r="J10" s="183"/>
      <c r="K10" s="187"/>
      <c r="L10" s="188"/>
      <c r="M10" s="189"/>
    </row>
    <row r="11" spans="2:13" ht="15.75" thickBot="1" x14ac:dyDescent="0.3">
      <c r="B11" s="184"/>
      <c r="C11" s="185"/>
      <c r="D11" s="185"/>
      <c r="E11" s="185"/>
      <c r="F11" s="185"/>
      <c r="G11" s="185"/>
      <c r="H11" s="185"/>
      <c r="I11" s="185"/>
      <c r="J11" s="186"/>
      <c r="K11" s="187"/>
      <c r="L11" s="188"/>
      <c r="M11" s="189"/>
    </row>
    <row r="12" spans="2:13" ht="15.75" thickBot="1" x14ac:dyDescent="0.3">
      <c r="B12" s="165" t="s">
        <v>55</v>
      </c>
      <c r="C12" s="166"/>
      <c r="D12" s="165" t="s">
        <v>54</v>
      </c>
      <c r="E12" s="166"/>
      <c r="F12" s="5" t="s">
        <v>52</v>
      </c>
      <c r="G12" s="6" t="s">
        <v>4</v>
      </c>
      <c r="H12" s="5" t="s">
        <v>53</v>
      </c>
      <c r="I12" s="5" t="s">
        <v>46</v>
      </c>
      <c r="J12" s="6" t="s">
        <v>4</v>
      </c>
      <c r="K12" s="7"/>
      <c r="L12" s="7"/>
      <c r="M12" s="8"/>
    </row>
    <row r="13" spans="2:13" ht="15" customHeight="1" x14ac:dyDescent="0.25">
      <c r="B13" s="169"/>
      <c r="C13" s="170"/>
      <c r="D13" s="171"/>
      <c r="E13" s="171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2"/>
      <c r="C14" s="15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1"/>
      <c r="C15" s="162"/>
      <c r="D15" s="159" t="s">
        <v>87</v>
      </c>
      <c r="E15" s="160"/>
      <c r="F15" s="14">
        <f>556.8*1.06*2</f>
        <v>1180.4159999999999</v>
      </c>
      <c r="G15" s="14" t="s">
        <v>23</v>
      </c>
      <c r="H15" s="14">
        <v>3</v>
      </c>
      <c r="I15" s="14">
        <f>F15*H15</f>
        <v>3541.2479999999996</v>
      </c>
      <c r="J15" s="15" t="s">
        <v>23</v>
      </c>
      <c r="K15" s="12"/>
      <c r="L15" s="12"/>
      <c r="M15" s="13"/>
    </row>
    <row r="16" spans="2:13" ht="15" customHeight="1" x14ac:dyDescent="0.25">
      <c r="B16" s="161"/>
      <c r="C16" s="162"/>
      <c r="D16" s="155" t="s">
        <v>65</v>
      </c>
      <c r="E16" s="156"/>
      <c r="F16" s="14">
        <v>2</v>
      </c>
      <c r="G16" s="14" t="s">
        <v>49</v>
      </c>
      <c r="H16" s="14">
        <v>12</v>
      </c>
      <c r="I16" s="14">
        <f>F16*H16</f>
        <v>24</v>
      </c>
      <c r="J16" s="15" t="s">
        <v>49</v>
      </c>
      <c r="K16" s="12"/>
      <c r="L16" s="12"/>
      <c r="M16" s="13"/>
    </row>
    <row r="17" spans="2:16" ht="15" customHeight="1" x14ac:dyDescent="0.25">
      <c r="B17" s="167"/>
      <c r="C17" s="168"/>
      <c r="D17" s="159"/>
      <c r="E17" s="160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59"/>
      <c r="E18" s="160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1"/>
      <c r="C19" s="162"/>
      <c r="D19" s="159"/>
      <c r="E19" s="160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1"/>
      <c r="C20" s="162"/>
      <c r="D20" s="155"/>
      <c r="E20" s="15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1"/>
      <c r="C21" s="162"/>
      <c r="D21" s="163"/>
      <c r="E21" s="164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1"/>
      <c r="C22" s="162"/>
      <c r="D22" s="163"/>
      <c r="E22" s="164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7"/>
      <c r="C23" s="158"/>
      <c r="D23" s="150"/>
      <c r="E23" s="15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7"/>
      <c r="C24" s="158"/>
      <c r="D24" s="215"/>
      <c r="E24" s="216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48"/>
      <c r="C25" s="149"/>
      <c r="D25" s="159"/>
      <c r="E25" s="160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48"/>
      <c r="C26" s="149"/>
      <c r="D26" s="150"/>
      <c r="E26" s="15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48"/>
      <c r="C27" s="149"/>
      <c r="D27" s="155"/>
      <c r="E27" s="15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7"/>
      <c r="C28" s="158"/>
      <c r="D28" s="150"/>
      <c r="E28" s="15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48"/>
      <c r="C29" s="149"/>
      <c r="D29" s="150"/>
      <c r="E29" s="15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48"/>
      <c r="C30" s="149"/>
      <c r="D30" s="150"/>
      <c r="E30" s="15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48"/>
      <c r="C31" s="149"/>
      <c r="D31" s="150"/>
      <c r="E31" s="15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48"/>
      <c r="C32" s="149"/>
      <c r="D32" s="150"/>
      <c r="E32" s="15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48"/>
      <c r="C33" s="149"/>
      <c r="D33" s="150"/>
      <c r="E33" s="15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48"/>
      <c r="C34" s="149"/>
      <c r="D34" s="150"/>
      <c r="E34" s="15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48"/>
      <c r="C35" s="149"/>
      <c r="D35" s="150"/>
      <c r="E35" s="15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48"/>
      <c r="C36" s="149"/>
      <c r="D36" s="150"/>
      <c r="E36" s="15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2"/>
      <c r="C37" s="153"/>
      <c r="D37" s="154"/>
      <c r="E37" s="154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7"/>
      <c r="C38" s="138"/>
      <c r="D38" s="139"/>
      <c r="E38" s="139"/>
      <c r="F38" s="20"/>
      <c r="G38" s="140"/>
      <c r="H38" s="141"/>
      <c r="I38" s="21"/>
      <c r="J38" s="22"/>
      <c r="K38" s="18"/>
      <c r="L38" s="16"/>
      <c r="M38" s="17"/>
    </row>
    <row r="39" spans="2:13" ht="15" customHeight="1" x14ac:dyDescent="0.25">
      <c r="B39" s="142" t="s">
        <v>5</v>
      </c>
      <c r="C39" s="143"/>
      <c r="D39" s="143"/>
      <c r="E39" s="144"/>
      <c r="F39" s="145" t="s">
        <v>6</v>
      </c>
      <c r="G39" s="146"/>
      <c r="H39" s="146"/>
      <c r="I39" s="146"/>
      <c r="J39" s="147"/>
      <c r="K39" s="122" t="s">
        <v>7</v>
      </c>
      <c r="L39" s="123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24" t="s">
        <v>79</v>
      </c>
      <c r="C41" s="125"/>
      <c r="D41" s="125"/>
      <c r="E41" s="126"/>
      <c r="F41" s="127" t="s">
        <v>80</v>
      </c>
      <c r="G41" s="128"/>
      <c r="H41" s="128"/>
      <c r="I41" s="128"/>
      <c r="J41" s="129"/>
      <c r="K41" s="130" t="s">
        <v>81</v>
      </c>
      <c r="L41" s="131"/>
      <c r="M41" s="25"/>
    </row>
    <row r="42" spans="2:13" ht="15" customHeight="1" x14ac:dyDescent="0.25">
      <c r="B42" s="132"/>
      <c r="C42" s="133"/>
      <c r="D42" s="133"/>
      <c r="E42" s="134"/>
      <c r="F42" s="127"/>
      <c r="G42" s="128"/>
      <c r="H42" s="128"/>
      <c r="I42" s="128"/>
      <c r="J42" s="129"/>
      <c r="K42" s="135"/>
      <c r="L42" s="136"/>
      <c r="M42" s="24"/>
    </row>
    <row r="43" spans="2:13" ht="15.75" customHeight="1" thickBot="1" x14ac:dyDescent="0.3">
      <c r="B43" s="114"/>
      <c r="C43" s="115"/>
      <c r="D43" s="115"/>
      <c r="E43" s="116"/>
      <c r="F43" s="117"/>
      <c r="G43" s="118"/>
      <c r="H43" s="118"/>
      <c r="I43" s="118"/>
      <c r="J43" s="119"/>
      <c r="K43" s="120"/>
      <c r="L43" s="121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3"/>
  <sheetViews>
    <sheetView workbookViewId="0">
      <selection activeCell="B13" sqref="B13"/>
    </sheetView>
  </sheetViews>
  <sheetFormatPr baseColWidth="10" defaultRowHeight="15" x14ac:dyDescent="0.25"/>
  <cols>
    <col min="1" max="1" width="5.85546875" customWidth="1"/>
    <col min="2" max="2" width="40.5703125" customWidth="1"/>
  </cols>
  <sheetData>
    <row r="6" spans="1:6" x14ac:dyDescent="0.25">
      <c r="A6" s="82" t="s">
        <v>84</v>
      </c>
      <c r="B6" s="82" t="s">
        <v>85</v>
      </c>
    </row>
    <row r="8" spans="1:6" x14ac:dyDescent="0.25">
      <c r="A8" s="75" t="s">
        <v>36</v>
      </c>
      <c r="B8" s="75" t="s">
        <v>33</v>
      </c>
      <c r="C8" s="75" t="s">
        <v>4</v>
      </c>
      <c r="D8" s="75" t="s">
        <v>3</v>
      </c>
      <c r="E8" s="76" t="s">
        <v>34</v>
      </c>
      <c r="F8" s="76" t="s">
        <v>35</v>
      </c>
    </row>
    <row r="9" spans="1:6" x14ac:dyDescent="0.25">
      <c r="A9" s="81">
        <v>1</v>
      </c>
      <c r="B9" s="77" t="s">
        <v>41</v>
      </c>
      <c r="C9" s="78" t="s">
        <v>37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42</v>
      </c>
      <c r="C10" s="78" t="s">
        <v>37</v>
      </c>
      <c r="D10" s="79">
        <v>1</v>
      </c>
      <c r="E10" s="80"/>
      <c r="F10" s="80"/>
    </row>
    <row r="11" spans="1:6" x14ac:dyDescent="0.25">
      <c r="A11" s="81">
        <f t="shared" ref="A11:A19" si="0">A10+1</f>
        <v>3</v>
      </c>
      <c r="B11" s="77" t="s">
        <v>89</v>
      </c>
      <c r="C11" s="78" t="s">
        <v>73</v>
      </c>
      <c r="D11" s="79">
        <v>1.9</v>
      </c>
      <c r="E11" s="80"/>
      <c r="F11" s="80"/>
    </row>
    <row r="12" spans="1:6" x14ac:dyDescent="0.25">
      <c r="A12" s="81">
        <f t="shared" si="0"/>
        <v>4</v>
      </c>
      <c r="B12" s="77" t="s">
        <v>90</v>
      </c>
      <c r="C12" s="78" t="s">
        <v>73</v>
      </c>
      <c r="D12" s="79">
        <v>0.7</v>
      </c>
      <c r="E12" s="80"/>
      <c r="F12" s="80"/>
    </row>
    <row r="13" spans="1:6" x14ac:dyDescent="0.25">
      <c r="A13" s="81">
        <f t="shared" si="0"/>
        <v>5</v>
      </c>
      <c r="B13" s="77" t="s">
        <v>39</v>
      </c>
      <c r="C13" s="78" t="s">
        <v>23</v>
      </c>
      <c r="D13" s="79">
        <f>'Montaje '!I18</f>
        <v>11269.8</v>
      </c>
      <c r="E13" s="80"/>
      <c r="F13" s="80"/>
    </row>
    <row r="14" spans="1:6" ht="25.5" x14ac:dyDescent="0.25">
      <c r="A14" s="81">
        <f t="shared" si="0"/>
        <v>6</v>
      </c>
      <c r="B14" s="77" t="s">
        <v>67</v>
      </c>
      <c r="C14" s="78" t="s">
        <v>73</v>
      </c>
      <c r="D14" s="79">
        <v>1.9</v>
      </c>
      <c r="E14" s="80"/>
      <c r="F14" s="80"/>
    </row>
    <row r="15" spans="1:6" ht="25.5" x14ac:dyDescent="0.25">
      <c r="A15" s="81">
        <f t="shared" si="0"/>
        <v>7</v>
      </c>
      <c r="B15" s="77" t="s">
        <v>68</v>
      </c>
      <c r="C15" s="78" t="s">
        <v>73</v>
      </c>
      <c r="D15" s="79">
        <v>0.7</v>
      </c>
      <c r="E15" s="80"/>
      <c r="F15" s="80"/>
    </row>
    <row r="16" spans="1:6" x14ac:dyDescent="0.25">
      <c r="A16" s="81">
        <v>8</v>
      </c>
      <c r="B16" s="77" t="s">
        <v>40</v>
      </c>
      <c r="C16" s="78" t="s">
        <v>73</v>
      </c>
      <c r="D16" s="79">
        <v>2.6</v>
      </c>
      <c r="E16" s="80"/>
      <c r="F16" s="80"/>
    </row>
    <row r="17" spans="1:6" ht="25.5" x14ac:dyDescent="0.25">
      <c r="A17" s="81">
        <f t="shared" si="0"/>
        <v>9</v>
      </c>
      <c r="B17" s="77" t="s">
        <v>58</v>
      </c>
      <c r="C17" s="78" t="s">
        <v>37</v>
      </c>
      <c r="D17" s="79">
        <v>1</v>
      </c>
      <c r="E17" s="80"/>
      <c r="F17" s="80"/>
    </row>
    <row r="18" spans="1:6" ht="25.5" x14ac:dyDescent="0.25">
      <c r="A18" s="81">
        <f t="shared" si="0"/>
        <v>10</v>
      </c>
      <c r="B18" s="77" t="s">
        <v>76</v>
      </c>
      <c r="C18" s="78" t="s">
        <v>38</v>
      </c>
      <c r="D18" s="79">
        <v>0</v>
      </c>
      <c r="E18" s="80"/>
      <c r="F18" s="80"/>
    </row>
    <row r="19" spans="1:6" ht="25.5" x14ac:dyDescent="0.25">
      <c r="A19" s="81">
        <f t="shared" si="0"/>
        <v>11</v>
      </c>
      <c r="B19" s="77" t="s">
        <v>88</v>
      </c>
      <c r="C19" s="78" t="s">
        <v>38</v>
      </c>
      <c r="D19" s="79">
        <v>1</v>
      </c>
      <c r="E19" s="80"/>
      <c r="F19" s="80"/>
    </row>
    <row r="20" spans="1:6" x14ac:dyDescent="0.25">
      <c r="A20" s="81"/>
      <c r="B20" s="77"/>
      <c r="C20" s="78"/>
      <c r="D20" s="79"/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</sheetData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CIM SUSP</vt:lpstr>
      <vt:lpstr>CIM DEF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'CIM DEF'!Área_de_impresión</vt:lpstr>
      <vt:lpstr>'CIM SUSP'!Área_de_impresión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2018-08-24T01:19:43Z</dcterms:modified>
</cp:coreProperties>
</file>